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ВИО-1\Задача на побудову часового ряду\"/>
    </mc:Choice>
  </mc:AlternateContent>
  <bookViews>
    <workbookView xWindow="0" yWindow="0" windowWidth="23040" windowHeight="9336"/>
  </bookViews>
  <sheets>
    <sheet name="Задача на побудову тренду" sheetId="8" r:id="rId1"/>
    <sheet name="авт.розрахунок" sheetId="1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8" l="1"/>
  <c r="D21" i="8"/>
  <c r="D22" i="8"/>
  <c r="D23" i="8"/>
  <c r="D24" i="8"/>
  <c r="D25" i="8"/>
  <c r="D26" i="8"/>
  <c r="D19" i="8"/>
  <c r="G18" i="8"/>
  <c r="G19" i="8"/>
  <c r="G20" i="8"/>
  <c r="G21" i="8"/>
  <c r="G22" i="8"/>
  <c r="G23" i="8"/>
  <c r="G24" i="8"/>
  <c r="G25" i="8"/>
  <c r="G26" i="8"/>
  <c r="G17" i="8"/>
  <c r="P9" i="8"/>
  <c r="O9" i="8"/>
  <c r="N9" i="8"/>
  <c r="M9" i="8"/>
  <c r="E5" i="8"/>
  <c r="E17" i="8"/>
  <c r="E6" i="8"/>
  <c r="G5" i="8" s="1"/>
  <c r="H5" i="8" s="1"/>
  <c r="E7" i="8"/>
  <c r="E8" i="8"/>
  <c r="E9" i="8"/>
  <c r="E10" i="8"/>
  <c r="G10" i="8" s="1"/>
  <c r="H10" i="8" s="1"/>
  <c r="E11" i="8"/>
  <c r="E12" i="8"/>
  <c r="E13" i="8"/>
  <c r="E14" i="8"/>
  <c r="G14" i="8" s="1"/>
  <c r="H14" i="8" s="1"/>
  <c r="E15" i="8"/>
  <c r="E16" i="8"/>
  <c r="G16" i="8" s="1"/>
  <c r="H16" i="8" s="1"/>
  <c r="G13" i="8" l="1"/>
  <c r="H13" i="8" s="1"/>
  <c r="G9" i="8"/>
  <c r="H9" i="8" s="1"/>
  <c r="G6" i="8"/>
  <c r="H6" i="8" s="1"/>
  <c r="G12" i="8"/>
  <c r="H12" i="8" s="1"/>
  <c r="G15" i="8"/>
  <c r="H15" i="8" s="1"/>
  <c r="G11" i="8"/>
  <c r="H11" i="8" s="1"/>
  <c r="G7" i="8"/>
  <c r="H7" i="8" s="1"/>
  <c r="G8" i="8"/>
  <c r="H8" i="8" s="1"/>
  <c r="Q9" i="8"/>
  <c r="R9" i="8" s="1"/>
  <c r="N10" i="8" s="1"/>
  <c r="P10" i="8" l="1"/>
  <c r="M10" i="8"/>
  <c r="O10" i="8"/>
  <c r="Q10" i="8" s="1"/>
</calcChain>
</file>

<file path=xl/sharedStrings.xml><?xml version="1.0" encoding="utf-8"?>
<sst xmlns="http://schemas.openxmlformats.org/spreadsheetml/2006/main" count="67" uniqueCount="42">
  <si>
    <t>I</t>
  </si>
  <si>
    <t>II</t>
  </si>
  <si>
    <t>III</t>
  </si>
  <si>
    <t>IV</t>
  </si>
  <si>
    <t>Вихідні дані</t>
  </si>
  <si>
    <t>Тренд (середнє сковзне)</t>
  </si>
  <si>
    <t>Дані часового ряду</t>
  </si>
  <si>
    <t>Сезонні коливання попередні</t>
  </si>
  <si>
    <t>Середнє коливання для кварталу</t>
  </si>
  <si>
    <t>TS=T+SV</t>
  </si>
  <si>
    <t>SV</t>
  </si>
  <si>
    <t>Y=k*X+b</t>
  </si>
  <si>
    <t>k</t>
  </si>
  <si>
    <t>b</t>
  </si>
  <si>
    <t>Y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</si>
  <si>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</si>
  <si>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</si>
  <si>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</si>
  <si>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</si>
  <si>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</si>
  <si>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</si>
  <si>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</si>
  <si>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</si>
  <si>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</si>
  <si>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</si>
  <si>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</si>
  <si>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</si>
  <si>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</si>
  <si>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</si>
  <si>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</si>
  <si>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</si>
  <si>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</si>
  <si>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</si>
  <si>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</si>
  <si>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P-Значение</t>
  </si>
  <si>
    <t>Нижние 95%</t>
  </si>
  <si>
    <t>Верхние 95%</t>
  </si>
  <si>
    <t>Нижние 95,0%</t>
  </si>
  <si>
    <t>Верхние 95,0%</t>
  </si>
  <si>
    <t>Переменная X 1</t>
  </si>
  <si>
    <t>X</t>
  </si>
  <si>
    <t>має=0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</si>
</sst>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1" fillId="0" borderId="7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/>
    <xf numFmtId="0" fontId="1" fillId="0" borderId="8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2" fillId="0" borderId="0" xfId="0" applyFont="1"/>
    <xf numFmtId="0" fontId="1" fillId="2" borderId="0" xfId="0" applyFont="1" applyFill="1"/>
    <xf numFmtId="0" fontId="0" fillId="0" borderId="0" xfId="0" applyFill="1" applyBorder="1" applyAlignment="1"/>
    <xf numFmtId="0" fontId="0" fillId="0" borderId="10" xfId="0" applyFill="1" applyBorder="1" applyAlignment="1"/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Continuous"/>
    </xf>
    <xf numFmtId="0" fontId="0" fillId="2" borderId="0" xfId="0" applyFill="1" applyBorder="1" applyAlignment="1"/>
    <xf numFmtId="0" fontId="0" fillId="2" borderId="10" xfId="0" applyFill="1" applyBorder="1" applyAlignment="1"/>
    <xf numFmtId="0" fontId="1" fillId="0" borderId="9" xfId="0" applyFont="1" applyFill="1" applyBorder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'Задача на побудову тренду'!$B$3:$C$26</c:f>
              <c:multiLvlStrCache>
                <c:ptCount val="24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  <c:pt idx="20">
                    <c:v>I</c:v>
                  </c:pt>
                  <c:pt idx="21">
                    <c:v>II</c:v>
                  </c:pt>
                  <c:pt idx="22">
                    <c:v>III</c:v>
                  </c:pt>
                  <c:pt idx="23">
                    <c:v>IV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  <c:pt idx="12">
                    <c:v>2020</c:v>
                  </c:pt>
                  <c:pt idx="16">
                    <c:v>2021</c:v>
                  </c:pt>
                  <c:pt idx="20">
                    <c:v>2022</c:v>
                  </c:pt>
                </c:lvl>
              </c:multiLvlStrCache>
            </c:multiLvlStrRef>
          </c:cat>
          <c:val>
            <c:numRef>
              <c:f>'Задача на побудову тренду'!$D$3:$D$26</c:f>
              <c:numCache>
                <c:formatCode>General</c:formatCode>
                <c:ptCount val="24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36</c:v>
                </c:pt>
                <c:pt idx="4">
                  <c:v>30</c:v>
                </c:pt>
                <c:pt idx="5">
                  <c:v>28</c:v>
                </c:pt>
                <c:pt idx="6">
                  <c:v>31</c:v>
                </c:pt>
                <c:pt idx="7">
                  <c:v>48</c:v>
                </c:pt>
                <c:pt idx="8">
                  <c:v>41</c:v>
                </c:pt>
                <c:pt idx="9">
                  <c:v>40</c:v>
                </c:pt>
                <c:pt idx="10">
                  <c:v>47</c:v>
                </c:pt>
                <c:pt idx="11">
                  <c:v>61</c:v>
                </c:pt>
                <c:pt idx="12">
                  <c:v>54</c:v>
                </c:pt>
                <c:pt idx="13">
                  <c:v>50</c:v>
                </c:pt>
                <c:pt idx="14">
                  <c:v>60</c:v>
                </c:pt>
                <c:pt idx="15">
                  <c:v>82</c:v>
                </c:pt>
                <c:pt idx="16">
                  <c:v>66.574956293706293</c:v>
                </c:pt>
                <c:pt idx="17">
                  <c:v>63.757794289044291</c:v>
                </c:pt>
                <c:pt idx="18">
                  <c:v>69.565632284382289</c:v>
                </c:pt>
                <c:pt idx="19">
                  <c:v>85.123470279720294</c:v>
                </c:pt>
                <c:pt idx="20">
                  <c:v>78.639641608391614</c:v>
                </c:pt>
                <c:pt idx="21">
                  <c:v>75.822479603729619</c:v>
                </c:pt>
                <c:pt idx="22">
                  <c:v>81.630317599067595</c:v>
                </c:pt>
                <c:pt idx="23">
                  <c:v>97.1881555944056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171440"/>
        <c:axId val="600171832"/>
      </c:lineChart>
      <c:catAx>
        <c:axId val="60017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600171832"/>
        <c:crosses val="autoZero"/>
        <c:auto val="1"/>
        <c:lblAlgn val="ctr"/>
        <c:lblOffset val="100"/>
        <c:noMultiLvlLbl val="0"/>
      </c:catAx>
      <c:valAx>
        <c:axId val="60017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60017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20</xdr:row>
      <xdr:rowOff>118110</xdr:rowOff>
    </xdr:from>
    <xdr:to>
      <xdr:col>11</xdr:col>
      <xdr:colOff>2004060</xdr:colOff>
      <xdr:row>35</xdr:row>
      <xdr:rowOff>118110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6"/>
  <sheetViews>
    <sheetView tabSelected="1" topLeftCell="B13" workbookViewId="0">
      <selection activeCell="N34" sqref="N34"/>
    </sheetView>
  </sheetViews>
  <sheetFormatPr defaultRowHeight="14.4" x14ac:dyDescent="0.3"/>
  <cols>
    <col min="1" max="4" width="8.6640625" style="1"/>
    <col min="5" max="5" width="8.6640625" style="1" hidden="1" customWidth="1"/>
    <col min="6" max="6" width="8.6640625" style="1" customWidth="1"/>
    <col min="7" max="7" width="8.6640625" style="1"/>
    <col min="8" max="9" width="8.6640625" style="7"/>
    <col min="10" max="11" width="8.6640625" style="1"/>
    <col min="12" max="12" width="22.4140625" style="1" bestFit="1" customWidth="1"/>
    <col min="13" max="16384" width="8.6640625" style="1"/>
  </cols>
  <sheetData>
    <row r="1" spans="2:18" s="16" customFormat="1" ht="46.2" customHeight="1" x14ac:dyDescent="0.3">
      <c r="B1" s="16" t="s">
        <v>4</v>
      </c>
      <c r="D1" s="16" t="s">
        <v>6</v>
      </c>
      <c r="G1" s="16" t="s">
        <v>5</v>
      </c>
      <c r="H1" s="2" t="s">
        <v>7</v>
      </c>
      <c r="I1" s="3"/>
    </row>
    <row r="2" spans="2:18" s="16" customFormat="1" ht="46.2" customHeight="1" x14ac:dyDescent="0.3">
      <c r="F2" s="3" t="s">
        <v>40</v>
      </c>
      <c r="G2" s="3" t="s">
        <v>14</v>
      </c>
      <c r="H2" s="2"/>
      <c r="I2" s="3"/>
    </row>
    <row r="3" spans="2:18" x14ac:dyDescent="0.3">
      <c r="B3" s="4">
        <v>2017</v>
      </c>
      <c r="C3" s="5" t="s">
        <v>0</v>
      </c>
      <c r="D3" s="6">
        <v>25</v>
      </c>
    </row>
    <row r="4" spans="2:18" x14ac:dyDescent="0.3">
      <c r="B4" s="8"/>
      <c r="C4" s="9" t="s">
        <v>1</v>
      </c>
      <c r="D4" s="10">
        <v>20</v>
      </c>
      <c r="G4" s="11"/>
      <c r="M4" s="17" t="s">
        <v>0</v>
      </c>
      <c r="N4" s="17" t="s">
        <v>1</v>
      </c>
      <c r="O4" s="17" t="s">
        <v>2</v>
      </c>
      <c r="P4" s="17" t="s">
        <v>3</v>
      </c>
    </row>
    <row r="5" spans="2:18" x14ac:dyDescent="0.3">
      <c r="B5" s="8"/>
      <c r="C5" s="9" t="s">
        <v>2</v>
      </c>
      <c r="D5" s="10">
        <v>22</v>
      </c>
      <c r="E5" s="1">
        <f>AVERAGE(D3:D6)</f>
        <v>25.75</v>
      </c>
      <c r="F5" s="20">
        <v>1</v>
      </c>
      <c r="G5" s="20">
        <f t="shared" ref="G5:G16" si="0">AVERAGE(E5:E6)</f>
        <v>26.375</v>
      </c>
      <c r="H5" s="7">
        <f t="shared" ref="H5:H16" si="1">D5-G5</f>
        <v>-4.375</v>
      </c>
      <c r="L5" s="1">
        <v>2017</v>
      </c>
      <c r="M5" s="18"/>
      <c r="N5" s="18"/>
      <c r="O5" s="18">
        <v>-4.375</v>
      </c>
      <c r="P5" s="18">
        <v>8</v>
      </c>
    </row>
    <row r="6" spans="2:18" x14ac:dyDescent="0.3">
      <c r="B6" s="12"/>
      <c r="C6" s="13" t="s">
        <v>3</v>
      </c>
      <c r="D6" s="14">
        <v>36</v>
      </c>
      <c r="E6" s="1">
        <f t="shared" ref="E6:E16" si="2">AVERAGE(D4:D7)</f>
        <v>27</v>
      </c>
      <c r="F6" s="20">
        <v>2</v>
      </c>
      <c r="G6" s="20">
        <f t="shared" si="0"/>
        <v>28</v>
      </c>
      <c r="H6" s="7">
        <f t="shared" si="1"/>
        <v>8</v>
      </c>
      <c r="L6" s="1">
        <v>2018</v>
      </c>
      <c r="M6" s="18">
        <v>-0.125</v>
      </c>
      <c r="N6" s="18">
        <v>-4.75</v>
      </c>
      <c r="O6" s="18">
        <v>-4.625</v>
      </c>
      <c r="P6" s="18">
        <v>9.5</v>
      </c>
    </row>
    <row r="7" spans="2:18" x14ac:dyDescent="0.3">
      <c r="B7" s="4">
        <v>2018</v>
      </c>
      <c r="C7" s="5" t="s">
        <v>0</v>
      </c>
      <c r="D7" s="6">
        <v>30</v>
      </c>
      <c r="E7" s="1">
        <f t="shared" si="2"/>
        <v>29</v>
      </c>
      <c r="F7" s="20">
        <v>3</v>
      </c>
      <c r="G7" s="20">
        <f t="shared" si="0"/>
        <v>30.125</v>
      </c>
      <c r="H7" s="7">
        <f t="shared" si="1"/>
        <v>-0.125</v>
      </c>
      <c r="L7" s="1">
        <v>2019</v>
      </c>
      <c r="M7" s="18">
        <v>-1</v>
      </c>
      <c r="N7" s="18">
        <v>-5.625</v>
      </c>
      <c r="O7" s="18">
        <v>-1.875</v>
      </c>
      <c r="P7" s="18">
        <v>9.25</v>
      </c>
    </row>
    <row r="8" spans="2:18" x14ac:dyDescent="0.3">
      <c r="B8" s="8"/>
      <c r="C8" s="9" t="s">
        <v>1</v>
      </c>
      <c r="D8" s="10">
        <v>28</v>
      </c>
      <c r="E8" s="1">
        <f t="shared" si="2"/>
        <v>31.25</v>
      </c>
      <c r="F8" s="20">
        <v>4</v>
      </c>
      <c r="G8" s="20">
        <f t="shared" si="0"/>
        <v>32.75</v>
      </c>
      <c r="H8" s="7">
        <f t="shared" si="1"/>
        <v>-4.75</v>
      </c>
      <c r="L8" s="1">
        <v>2020</v>
      </c>
      <c r="M8" s="18">
        <v>-0.625</v>
      </c>
      <c r="N8" s="18">
        <v>-8.875</v>
      </c>
      <c r="O8" s="18"/>
      <c r="P8" s="18"/>
      <c r="Q8" s="28" t="s">
        <v>41</v>
      </c>
    </row>
    <row r="9" spans="2:18" x14ac:dyDescent="0.3">
      <c r="B9" s="8"/>
      <c r="C9" s="9" t="s">
        <v>2</v>
      </c>
      <c r="D9" s="10">
        <v>31</v>
      </c>
      <c r="E9" s="1">
        <f t="shared" si="2"/>
        <v>34.25</v>
      </c>
      <c r="F9" s="20">
        <v>5</v>
      </c>
      <c r="G9" s="20">
        <f t="shared" si="0"/>
        <v>35.625</v>
      </c>
      <c r="H9" s="7">
        <f t="shared" si="1"/>
        <v>-4.625</v>
      </c>
      <c r="L9" s="1" t="s">
        <v>8</v>
      </c>
      <c r="M9" s="1">
        <f>AVERAGE(M6:M8)</f>
        <v>-0.58333333333333337</v>
      </c>
      <c r="N9" s="1">
        <f t="shared" ref="N9" si="3">AVERAGE(N6:N8)</f>
        <v>-6.416666666666667</v>
      </c>
      <c r="O9" s="1">
        <f>AVERAGE(O5:O7)</f>
        <v>-3.625</v>
      </c>
      <c r="P9" s="1">
        <f>AVERAGE(P5:P7)</f>
        <v>8.9166666666666661</v>
      </c>
      <c r="Q9" s="19">
        <f>SUM(M9:P9)</f>
        <v>-1.7083333333333339</v>
      </c>
      <c r="R9" s="1">
        <f>Q9/4</f>
        <v>-0.42708333333333348</v>
      </c>
    </row>
    <row r="10" spans="2:18" x14ac:dyDescent="0.3">
      <c r="B10" s="12"/>
      <c r="C10" s="13" t="s">
        <v>3</v>
      </c>
      <c r="D10" s="14">
        <v>48</v>
      </c>
      <c r="E10" s="1">
        <f t="shared" si="2"/>
        <v>37</v>
      </c>
      <c r="F10" s="20">
        <v>6</v>
      </c>
      <c r="G10" s="20">
        <f t="shared" si="0"/>
        <v>38.5</v>
      </c>
      <c r="H10" s="7">
        <f t="shared" si="1"/>
        <v>9.5</v>
      </c>
      <c r="L10" s="1" t="s">
        <v>10</v>
      </c>
      <c r="M10" s="20">
        <f>M9-$R$9</f>
        <v>-0.15624999999999989</v>
      </c>
      <c r="N10" s="20">
        <f t="shared" ref="N10:P10" si="4">N9-$R$9</f>
        <v>-5.9895833333333339</v>
      </c>
      <c r="O10" s="20">
        <f t="shared" si="4"/>
        <v>-3.1979166666666665</v>
      </c>
      <c r="P10" s="20">
        <f t="shared" si="4"/>
        <v>9.34375</v>
      </c>
      <c r="Q10" s="19">
        <f>SUM(M10:P10)</f>
        <v>0</v>
      </c>
    </row>
    <row r="11" spans="2:18" x14ac:dyDescent="0.3">
      <c r="B11" s="4">
        <v>2019</v>
      </c>
      <c r="C11" s="5" t="s">
        <v>0</v>
      </c>
      <c r="D11" s="6">
        <v>41</v>
      </c>
      <c r="E11" s="1">
        <f t="shared" si="2"/>
        <v>40</v>
      </c>
      <c r="F11" s="20">
        <v>7</v>
      </c>
      <c r="G11" s="20">
        <f t="shared" si="0"/>
        <v>42</v>
      </c>
      <c r="H11" s="7">
        <f t="shared" si="1"/>
        <v>-1</v>
      </c>
    </row>
    <row r="12" spans="2:18" x14ac:dyDescent="0.3">
      <c r="B12" s="8"/>
      <c r="C12" s="9" t="s">
        <v>1</v>
      </c>
      <c r="D12" s="10">
        <v>40</v>
      </c>
      <c r="E12" s="1">
        <f t="shared" si="2"/>
        <v>44</v>
      </c>
      <c r="F12" s="20">
        <v>8</v>
      </c>
      <c r="G12" s="20">
        <f t="shared" si="0"/>
        <v>45.625</v>
      </c>
      <c r="H12" s="7">
        <f t="shared" si="1"/>
        <v>-5.625</v>
      </c>
    </row>
    <row r="13" spans="2:18" x14ac:dyDescent="0.3">
      <c r="B13" s="8"/>
      <c r="C13" s="9" t="s">
        <v>2</v>
      </c>
      <c r="D13" s="10">
        <v>47</v>
      </c>
      <c r="E13" s="1">
        <f t="shared" si="2"/>
        <v>47.25</v>
      </c>
      <c r="F13" s="20">
        <v>9</v>
      </c>
      <c r="G13" s="20">
        <f t="shared" si="0"/>
        <v>48.875</v>
      </c>
      <c r="H13" s="7">
        <f t="shared" si="1"/>
        <v>-1.875</v>
      </c>
      <c r="L13" s="1" t="s">
        <v>9</v>
      </c>
    </row>
    <row r="14" spans="2:18" x14ac:dyDescent="0.3">
      <c r="B14" s="12"/>
      <c r="C14" s="13" t="s">
        <v>3</v>
      </c>
      <c r="D14" s="14">
        <v>61</v>
      </c>
      <c r="E14" s="1">
        <f t="shared" si="2"/>
        <v>50.5</v>
      </c>
      <c r="F14" s="20">
        <v>10</v>
      </c>
      <c r="G14" s="20">
        <f t="shared" si="0"/>
        <v>51.75</v>
      </c>
      <c r="H14" s="7">
        <f t="shared" si="1"/>
        <v>9.25</v>
      </c>
    </row>
    <row r="15" spans="2:18" x14ac:dyDescent="0.3">
      <c r="B15" s="4">
        <v>2020</v>
      </c>
      <c r="C15" s="5" t="s">
        <v>0</v>
      </c>
      <c r="D15" s="6">
        <v>54</v>
      </c>
      <c r="E15" s="1">
        <f t="shared" si="2"/>
        <v>53</v>
      </c>
      <c r="F15" s="20">
        <v>11</v>
      </c>
      <c r="G15" s="20">
        <f t="shared" si="0"/>
        <v>54.625</v>
      </c>
      <c r="H15" s="7">
        <f t="shared" si="1"/>
        <v>-0.625</v>
      </c>
      <c r="L15" s="1" t="s">
        <v>11</v>
      </c>
    </row>
    <row r="16" spans="2:18" x14ac:dyDescent="0.3">
      <c r="B16" s="8"/>
      <c r="C16" s="9" t="s">
        <v>1</v>
      </c>
      <c r="D16" s="10">
        <v>50</v>
      </c>
      <c r="E16" s="1">
        <f t="shared" si="2"/>
        <v>56.25</v>
      </c>
      <c r="F16" s="20">
        <v>12</v>
      </c>
      <c r="G16" s="20">
        <f t="shared" si="0"/>
        <v>58.875</v>
      </c>
      <c r="H16" s="7">
        <f t="shared" si="1"/>
        <v>-8.875</v>
      </c>
    </row>
    <row r="17" spans="2:13" ht="18" x14ac:dyDescent="0.35">
      <c r="B17" s="8"/>
      <c r="C17" s="9" t="s">
        <v>2</v>
      </c>
      <c r="D17" s="10">
        <v>60</v>
      </c>
      <c r="E17" s="1">
        <f>AVERAGE(D15:D18)</f>
        <v>61.5</v>
      </c>
      <c r="F17" s="1">
        <v>13</v>
      </c>
      <c r="G17" s="1">
        <f>F17*$M$18+$M$17</f>
        <v>60.69886363636364</v>
      </c>
      <c r="H17" s="15"/>
      <c r="L17" s="1" t="s">
        <v>13</v>
      </c>
      <c r="M17" s="25">
        <v>21.48863636363636</v>
      </c>
    </row>
    <row r="18" spans="2:13" ht="18.600000000000001" thickBot="1" x14ac:dyDescent="0.4">
      <c r="B18" s="12"/>
      <c r="C18" s="13" t="s">
        <v>3</v>
      </c>
      <c r="D18" s="14">
        <v>82</v>
      </c>
      <c r="F18" s="1">
        <v>14</v>
      </c>
      <c r="G18" s="1">
        <f t="shared" ref="G18:G26" si="5">F18*$M$18+$M$17</f>
        <v>63.715034965034967</v>
      </c>
      <c r="H18" s="15"/>
      <c r="L18" s="1" t="s">
        <v>12</v>
      </c>
      <c r="M18" s="26">
        <v>3.0161713286713292</v>
      </c>
    </row>
    <row r="19" spans="2:13" x14ac:dyDescent="0.3">
      <c r="B19" s="4">
        <v>2021</v>
      </c>
      <c r="C19" s="5" t="s">
        <v>0</v>
      </c>
      <c r="D19" s="27">
        <f>G19+INDEX($M$10:$P$10,1,MATCH(C19,$M$4:$P$4,0))</f>
        <v>66.574956293706293</v>
      </c>
      <c r="F19" s="1">
        <v>15</v>
      </c>
      <c r="G19" s="1">
        <f t="shared" si="5"/>
        <v>66.731206293706293</v>
      </c>
    </row>
    <row r="20" spans="2:13" x14ac:dyDescent="0.3">
      <c r="B20" s="8"/>
      <c r="C20" s="9" t="s">
        <v>1</v>
      </c>
      <c r="D20" s="27">
        <f t="shared" ref="D20:D26" si="6">G20+INDEX($M$10:$P$10,1,MATCH(C20,$M$4:$P$4,0))</f>
        <v>63.757794289044291</v>
      </c>
      <c r="F20" s="1">
        <v>16</v>
      </c>
      <c r="G20" s="1">
        <f t="shared" si="5"/>
        <v>69.747377622377627</v>
      </c>
    </row>
    <row r="21" spans="2:13" x14ac:dyDescent="0.3">
      <c r="B21" s="8"/>
      <c r="C21" s="9" t="s">
        <v>2</v>
      </c>
      <c r="D21" s="27">
        <f t="shared" si="6"/>
        <v>69.565632284382289</v>
      </c>
      <c r="F21" s="1">
        <v>17</v>
      </c>
      <c r="G21" s="1">
        <f t="shared" si="5"/>
        <v>72.763548951048961</v>
      </c>
    </row>
    <row r="22" spans="2:13" x14ac:dyDescent="0.3">
      <c r="B22" s="12"/>
      <c r="C22" s="13" t="s">
        <v>3</v>
      </c>
      <c r="D22" s="27">
        <f t="shared" si="6"/>
        <v>85.123470279720294</v>
      </c>
      <c r="F22" s="1">
        <v>18</v>
      </c>
      <c r="G22" s="1">
        <f t="shared" si="5"/>
        <v>75.779720279720294</v>
      </c>
    </row>
    <row r="23" spans="2:13" x14ac:dyDescent="0.3">
      <c r="B23" s="4">
        <v>2022</v>
      </c>
      <c r="C23" s="5" t="s">
        <v>0</v>
      </c>
      <c r="D23" s="27">
        <f t="shared" si="6"/>
        <v>78.639641608391614</v>
      </c>
      <c r="F23" s="1">
        <v>19</v>
      </c>
      <c r="G23" s="1">
        <f t="shared" si="5"/>
        <v>78.795891608391614</v>
      </c>
    </row>
    <row r="24" spans="2:13" x14ac:dyDescent="0.3">
      <c r="B24" s="8"/>
      <c r="C24" s="9" t="s">
        <v>1</v>
      </c>
      <c r="D24" s="27">
        <f t="shared" si="6"/>
        <v>75.822479603729619</v>
      </c>
      <c r="F24" s="1">
        <v>20</v>
      </c>
      <c r="G24" s="1">
        <f t="shared" si="5"/>
        <v>81.812062937062947</v>
      </c>
    </row>
    <row r="25" spans="2:13" x14ac:dyDescent="0.3">
      <c r="B25" s="8"/>
      <c r="C25" s="9" t="s">
        <v>2</v>
      </c>
      <c r="D25" s="27">
        <f t="shared" si="6"/>
        <v>81.630317599067595</v>
      </c>
      <c r="F25" s="1">
        <v>21</v>
      </c>
      <c r="G25" s="1">
        <f t="shared" si="5"/>
        <v>84.828234265734267</v>
      </c>
    </row>
    <row r="26" spans="2:13" x14ac:dyDescent="0.3">
      <c r="B26" s="12"/>
      <c r="C26" s="13" t="s">
        <v>3</v>
      </c>
      <c r="D26" s="27">
        <f t="shared" si="6"/>
        <v>97.1881555944056</v>
      </c>
      <c r="F26" s="1">
        <v>22</v>
      </c>
      <c r="G26" s="1">
        <f t="shared" si="5"/>
        <v>87.8444055944056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M16" sqref="M16"/>
    </sheetView>
  </sheetViews>
  <sheetFormatPr defaultRowHeight="18" x14ac:dyDescent="0.35"/>
  <sheetData>
    <row r="1" spans="1:9" x14ac:dyDescent="0.35">
      <c r="A1" t="s">
        <v>15</v>
      </c>
    </row>
    <row r="2" spans="1:9" ht="18.600000000000001" thickBot="1" x14ac:dyDescent="0.4"/>
    <row r="3" spans="1:9" x14ac:dyDescent="0.35">
      <c r="A3" s="24" t="s">
        <v>16</v>
      </c>
      <c r="B3" s="24"/>
    </row>
    <row r="4" spans="1:9" x14ac:dyDescent="0.35">
      <c r="A4" s="21" t="s">
        <v>17</v>
      </c>
      <c r="B4" s="21">
        <v>0.99676173158901604</v>
      </c>
    </row>
    <row r="5" spans="1:9" x14ac:dyDescent="0.35">
      <c r="A5" s="21" t="s">
        <v>18</v>
      </c>
      <c r="B5" s="21">
        <v>0.9935339495603337</v>
      </c>
    </row>
    <row r="6" spans="1:9" x14ac:dyDescent="0.35">
      <c r="A6" s="21" t="s">
        <v>19</v>
      </c>
      <c r="B6" s="21">
        <v>0.99288734451636707</v>
      </c>
    </row>
    <row r="7" spans="1:9" x14ac:dyDescent="0.35">
      <c r="A7" s="21" t="s">
        <v>20</v>
      </c>
      <c r="B7" s="21">
        <v>0.92013640578164013</v>
      </c>
    </row>
    <row r="8" spans="1:9" ht="18.600000000000001" thickBot="1" x14ac:dyDescent="0.4">
      <c r="A8" s="22" t="s">
        <v>21</v>
      </c>
      <c r="B8" s="22">
        <v>12</v>
      </c>
    </row>
    <row r="10" spans="1:9" ht="18.600000000000001" thickBot="1" x14ac:dyDescent="0.4">
      <c r="A10" t="s">
        <v>22</v>
      </c>
    </row>
    <row r="11" spans="1:9" x14ac:dyDescent="0.35">
      <c r="A11" s="23"/>
      <c r="B11" s="23" t="s">
        <v>27</v>
      </c>
      <c r="C11" s="23" t="s">
        <v>28</v>
      </c>
      <c r="D11" s="23" t="s">
        <v>29</v>
      </c>
      <c r="E11" s="23" t="s">
        <v>30</v>
      </c>
      <c r="F11" s="23" t="s">
        <v>31</v>
      </c>
    </row>
    <row r="12" spans="1:9" x14ac:dyDescent="0.35">
      <c r="A12" s="21" t="s">
        <v>23</v>
      </c>
      <c r="B12" s="21">
        <v>1</v>
      </c>
      <c r="C12" s="21">
        <v>1300.9123961975524</v>
      </c>
      <c r="D12" s="21">
        <v>1300.9123961975524</v>
      </c>
      <c r="E12" s="21">
        <v>1536.5391266753136</v>
      </c>
      <c r="F12" s="21">
        <v>2.7891341014234068E-12</v>
      </c>
    </row>
    <row r="13" spans="1:9" x14ac:dyDescent="0.35">
      <c r="A13" s="21" t="s">
        <v>24</v>
      </c>
      <c r="B13" s="21">
        <v>10</v>
      </c>
      <c r="C13" s="21">
        <v>8.4665100524475516</v>
      </c>
      <c r="D13" s="21">
        <v>0.84665100524475512</v>
      </c>
      <c r="E13" s="21"/>
      <c r="F13" s="21"/>
    </row>
    <row r="14" spans="1:9" ht="18.600000000000001" thickBot="1" x14ac:dyDescent="0.4">
      <c r="A14" s="22" t="s">
        <v>25</v>
      </c>
      <c r="B14" s="22">
        <v>11</v>
      </c>
      <c r="C14" s="22">
        <v>1309.37890625</v>
      </c>
      <c r="D14" s="22"/>
      <c r="E14" s="22"/>
      <c r="F14" s="22"/>
    </row>
    <row r="15" spans="1:9" ht="18.600000000000001" thickBot="1" x14ac:dyDescent="0.4"/>
    <row r="16" spans="1:9" x14ac:dyDescent="0.35">
      <c r="A16" s="23"/>
      <c r="B16" s="23" t="s">
        <v>32</v>
      </c>
      <c r="C16" s="23" t="s">
        <v>20</v>
      </c>
      <c r="D16" s="23" t="s">
        <v>33</v>
      </c>
      <c r="E16" s="23" t="s">
        <v>34</v>
      </c>
      <c r="F16" s="23" t="s">
        <v>35</v>
      </c>
      <c r="G16" s="23" t="s">
        <v>36</v>
      </c>
      <c r="H16" s="23" t="s">
        <v>37</v>
      </c>
      <c r="I16" s="23" t="s">
        <v>38</v>
      </c>
    </row>
    <row r="17" spans="1:9" x14ac:dyDescent="0.35">
      <c r="A17" s="21" t="s">
        <v>26</v>
      </c>
      <c r="B17" s="25">
        <v>21.48863636363636</v>
      </c>
      <c r="C17" s="21">
        <v>0.56630481046013204</v>
      </c>
      <c r="D17" s="21">
        <v>37.945353750706246</v>
      </c>
      <c r="E17" s="21">
        <v>3.8524523023624443E-12</v>
      </c>
      <c r="F17" s="21">
        <v>20.226830613383417</v>
      </c>
      <c r="G17" s="21">
        <v>22.750442113889303</v>
      </c>
      <c r="H17" s="21">
        <v>20.226830613383417</v>
      </c>
      <c r="I17" s="21">
        <v>22.750442113889303</v>
      </c>
    </row>
    <row r="18" spans="1:9" ht="18.600000000000001" thickBot="1" x14ac:dyDescent="0.4">
      <c r="A18" s="22" t="s">
        <v>39</v>
      </c>
      <c r="B18" s="26">
        <v>3.0161713286713292</v>
      </c>
      <c r="C18" s="22">
        <v>7.694567174515389E-2</v>
      </c>
      <c r="D18" s="22">
        <v>39.19871332933409</v>
      </c>
      <c r="E18" s="22">
        <v>2.7891341014233967E-12</v>
      </c>
      <c r="F18" s="22">
        <v>2.8447256879637695</v>
      </c>
      <c r="G18" s="22">
        <v>3.1876169693788889</v>
      </c>
      <c r="H18" s="22">
        <v>2.8447256879637695</v>
      </c>
      <c r="I18" s="22">
        <v>3.1876169693788889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Задача на побудову тренду</vt:lpstr>
      <vt:lpstr>авт.розрахунок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Нестерова</dc:creator>
  <cp:lastModifiedBy>Нестерова</cp:lastModifiedBy>
  <dcterms:created xsi:type="dcterms:W3CDTF">2021-10-06T19:18:10Z</dcterms:created>
  <dcterms:modified xsi:type="dcterms:W3CDTF">2021-10-07T09:44:15Z</dcterms:modified>
</cp:coreProperties>
</file>